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会計：鎌倉\2024年度末　計算書\"/>
    </mc:Choice>
  </mc:AlternateContent>
  <xr:revisionPtr revIDLastSave="0" documentId="13_ncr:1_{03FC6ADE-2C6D-4E1B-9590-9A50FFF18461}" xr6:coauthVersionLast="47" xr6:coauthVersionMax="47" xr10:uidLastSave="{00000000-0000-0000-0000-000000000000}"/>
  <bookViews>
    <workbookView xWindow="-108" yWindow="-108" windowWidth="23256" windowHeight="12456" xr2:uid="{A150A5F9-5067-42C6-B283-424A4E3FE841}"/>
  </bookViews>
  <sheets>
    <sheet name="収支決算及び予算　総会用 0703 予算つ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62" i="1" s="1"/>
  <c r="J23" i="1"/>
  <c r="C71" i="1"/>
  <c r="C69" i="1"/>
  <c r="I67" i="1"/>
  <c r="H67" i="1"/>
  <c r="G67" i="1"/>
  <c r="F67" i="1"/>
  <c r="E67" i="1"/>
  <c r="D67" i="1"/>
  <c r="C67" i="1"/>
  <c r="B67" i="1"/>
  <c r="C66" i="1"/>
  <c r="J65" i="1"/>
  <c r="I65" i="1"/>
  <c r="H65" i="1"/>
  <c r="G65" i="1"/>
  <c r="F65" i="1"/>
  <c r="E65" i="1"/>
  <c r="D65" i="1"/>
  <c r="C65" i="1"/>
  <c r="B65" i="1"/>
  <c r="C64" i="1"/>
  <c r="C63" i="1"/>
  <c r="B61" i="1"/>
  <c r="J60" i="1"/>
  <c r="I60" i="1"/>
  <c r="I61" i="1" s="1"/>
  <c r="H60" i="1"/>
  <c r="H61" i="1" s="1"/>
  <c r="G60" i="1"/>
  <c r="G61" i="1" s="1"/>
  <c r="F60" i="1"/>
  <c r="F61" i="1" s="1"/>
  <c r="E60" i="1"/>
  <c r="E61" i="1" s="1"/>
  <c r="D60" i="1"/>
  <c r="D61" i="1" s="1"/>
  <c r="C61" i="1" s="1"/>
  <c r="C60" i="1"/>
  <c r="C59" i="1"/>
  <c r="J58" i="1"/>
  <c r="I58" i="1"/>
  <c r="H58" i="1"/>
  <c r="G58" i="1"/>
  <c r="F58" i="1"/>
  <c r="E58" i="1"/>
  <c r="D58" i="1"/>
  <c r="C58" i="1"/>
  <c r="B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J22" i="1"/>
  <c r="I22" i="1"/>
  <c r="H22" i="1"/>
  <c r="G22" i="1"/>
  <c r="G23" i="1" s="1"/>
  <c r="G25" i="1" s="1"/>
  <c r="F22" i="1"/>
  <c r="F23" i="1" s="1"/>
  <c r="F25" i="1" s="1"/>
  <c r="E22" i="1"/>
  <c r="E23" i="1" s="1"/>
  <c r="E25" i="1" s="1"/>
  <c r="D22" i="1"/>
  <c r="D23" i="1" s="1"/>
  <c r="C22" i="1"/>
  <c r="B22" i="1"/>
  <c r="C21" i="1"/>
  <c r="C20" i="1"/>
  <c r="C19" i="1"/>
  <c r="C18" i="1"/>
  <c r="C17" i="1"/>
  <c r="C16" i="1"/>
  <c r="J14" i="1"/>
  <c r="I14" i="1"/>
  <c r="I23" i="1" s="1"/>
  <c r="I25" i="1" s="1"/>
  <c r="H14" i="1"/>
  <c r="C14" i="1" s="1"/>
  <c r="G14" i="1"/>
  <c r="F14" i="1"/>
  <c r="E14" i="1"/>
  <c r="D14" i="1"/>
  <c r="B14" i="1"/>
  <c r="B23" i="1" s="1"/>
  <c r="B25" i="1" s="1"/>
  <c r="B62" i="1" s="1"/>
  <c r="B68" i="1" s="1"/>
  <c r="B70" i="1" s="1"/>
  <c r="C13" i="1"/>
  <c r="C12" i="1"/>
  <c r="C11" i="1"/>
  <c r="J61" i="1" l="1"/>
  <c r="I68" i="1"/>
  <c r="I70" i="1" s="1"/>
  <c r="I62" i="1"/>
  <c r="D25" i="1"/>
  <c r="E62" i="1"/>
  <c r="E68" i="1"/>
  <c r="E70" i="1" s="1"/>
  <c r="E72" i="1" s="1"/>
  <c r="F62" i="1"/>
  <c r="F68" i="1"/>
  <c r="F70" i="1" s="1"/>
  <c r="F72" i="1" s="1"/>
  <c r="G68" i="1"/>
  <c r="G70" i="1" s="1"/>
  <c r="G62" i="1"/>
  <c r="H23" i="1"/>
  <c r="H25" i="1" s="1"/>
  <c r="J68" i="1" l="1"/>
  <c r="J70" i="1" s="1"/>
  <c r="H68" i="1"/>
  <c r="H70" i="1" s="1"/>
  <c r="H62" i="1"/>
  <c r="D62" i="1"/>
  <c r="C62" i="1" s="1"/>
  <c r="C25" i="1"/>
  <c r="D68" i="1"/>
  <c r="C23" i="1"/>
  <c r="D70" i="1" l="1"/>
  <c r="C68" i="1"/>
  <c r="D72" i="1" l="1"/>
  <c r="C72" i="1" s="1"/>
  <c r="C70" i="1"/>
</calcChain>
</file>

<file path=xl/sharedStrings.xml><?xml version="1.0" encoding="utf-8"?>
<sst xmlns="http://schemas.openxmlformats.org/spreadsheetml/2006/main" count="77" uniqueCount="74">
  <si>
    <t>≪2024年度収支決算書および2025年度予算≫</t>
    <rPh sb="5" eb="6">
      <t>ネン</t>
    </rPh>
    <rPh sb="6" eb="7">
      <t>ド</t>
    </rPh>
    <rPh sb="7" eb="9">
      <t>シュウシ</t>
    </rPh>
    <rPh sb="9" eb="12">
      <t>ケッサンショ</t>
    </rPh>
    <rPh sb="19" eb="20">
      <t>ネン</t>
    </rPh>
    <rPh sb="20" eb="21">
      <t>ド</t>
    </rPh>
    <rPh sb="21" eb="23">
      <t>ヨサン</t>
    </rPh>
    <phoneticPr fontId="3"/>
  </si>
  <si>
    <t>自　令和 6年4月 1日</t>
    <rPh sb="2" eb="4">
      <t>レイワ</t>
    </rPh>
    <phoneticPr fontId="3"/>
  </si>
  <si>
    <t>至　令和 7年3月31日</t>
    <rPh sb="2" eb="4">
      <t>レイワ</t>
    </rPh>
    <phoneticPr fontId="3"/>
  </si>
  <si>
    <t>（単位：円）</t>
    <rPh sb="1" eb="3">
      <t>タンイ</t>
    </rPh>
    <rPh sb="4" eb="5">
      <t>エン</t>
    </rPh>
    <phoneticPr fontId="3"/>
  </si>
  <si>
    <t>2024年度予算</t>
    <rPh sb="4" eb="6">
      <t>ネンド</t>
    </rPh>
    <rPh sb="6" eb="8">
      <t>ヨサン</t>
    </rPh>
    <phoneticPr fontId="3"/>
  </si>
  <si>
    <t>2024年度収支</t>
    <rPh sb="4" eb="6">
      <t>ネンド</t>
    </rPh>
    <rPh sb="6" eb="8">
      <t>シュウシ</t>
    </rPh>
    <phoneticPr fontId="3"/>
  </si>
  <si>
    <t>合計</t>
    <rPh sb="0" eb="2">
      <t>ゴウケイ</t>
    </rPh>
    <phoneticPr fontId="3"/>
  </si>
  <si>
    <t>本部会計</t>
    <rPh sb="0" eb="2">
      <t>ホンブ</t>
    </rPh>
    <rPh sb="2" eb="4">
      <t>カイケイ</t>
    </rPh>
    <phoneticPr fontId="3"/>
  </si>
  <si>
    <t>ヘリオ部会</t>
    <rPh sb="3" eb="5">
      <t>ブカイ</t>
    </rPh>
    <phoneticPr fontId="3"/>
  </si>
  <si>
    <t>介護保険部会</t>
    <rPh sb="0" eb="2">
      <t>カイゴ</t>
    </rPh>
    <rPh sb="2" eb="4">
      <t>ホケン</t>
    </rPh>
    <rPh sb="4" eb="6">
      <t>ブカイ</t>
    </rPh>
    <phoneticPr fontId="3"/>
  </si>
  <si>
    <t>地域部会</t>
    <rPh sb="0" eb="2">
      <t>チイキ</t>
    </rPh>
    <rPh sb="2" eb="4">
      <t>ブカイ</t>
    </rPh>
    <phoneticPr fontId="3"/>
  </si>
  <si>
    <t>2025年度予算</t>
    <rPh sb="4" eb="5">
      <t>ネン</t>
    </rPh>
    <rPh sb="5" eb="6">
      <t>ド</t>
    </rPh>
    <rPh sb="6" eb="8">
      <t>ヨサン</t>
    </rPh>
    <phoneticPr fontId="3"/>
  </si>
  <si>
    <t>短時間通所</t>
    <rPh sb="0" eb="3">
      <t>タンジカン</t>
    </rPh>
    <rPh sb="3" eb="5">
      <t>ツウショ</t>
    </rPh>
    <phoneticPr fontId="3"/>
  </si>
  <si>
    <t>寄ってこ広場</t>
    <rPh sb="0" eb="1">
      <t>ヨ</t>
    </rPh>
    <rPh sb="4" eb="6">
      <t>ヒロバ</t>
    </rPh>
    <phoneticPr fontId="3"/>
  </si>
  <si>
    <t>介護予防教室</t>
    <rPh sb="0" eb="2">
      <t>カイゴ</t>
    </rPh>
    <rPh sb="2" eb="4">
      <t>ヨボウ</t>
    </rPh>
    <rPh sb="4" eb="6">
      <t>キョウシツ</t>
    </rPh>
    <phoneticPr fontId="3"/>
  </si>
  <si>
    <t>Ⅰ）収入の部</t>
    <rPh sb="2" eb="4">
      <t>シュウニュウ</t>
    </rPh>
    <rPh sb="5" eb="6">
      <t>ブ</t>
    </rPh>
    <phoneticPr fontId="3"/>
  </si>
  <si>
    <t>　　１）会費・入会金収入</t>
    <rPh sb="4" eb="6">
      <t>カイヒ</t>
    </rPh>
    <rPh sb="7" eb="10">
      <t>ニュウカイキン</t>
    </rPh>
    <rPh sb="10" eb="12">
      <t>シュウニュウ</t>
    </rPh>
    <phoneticPr fontId="3"/>
  </si>
  <si>
    <t>会費収入</t>
    <rPh sb="0" eb="2">
      <t>カイヒ</t>
    </rPh>
    <rPh sb="2" eb="4">
      <t>シュウニュウ</t>
    </rPh>
    <phoneticPr fontId="3"/>
  </si>
  <si>
    <t>入会金収入</t>
    <rPh sb="0" eb="3">
      <t>ニュウカイキン</t>
    </rPh>
    <rPh sb="3" eb="5">
      <t>シュウニュウ</t>
    </rPh>
    <phoneticPr fontId="3"/>
  </si>
  <si>
    <t>寄付金</t>
    <rPh sb="0" eb="3">
      <t>キフキン</t>
    </rPh>
    <phoneticPr fontId="3"/>
  </si>
  <si>
    <t>計</t>
    <rPh sb="0" eb="1">
      <t>ケイ</t>
    </rPh>
    <phoneticPr fontId="3"/>
  </si>
  <si>
    <t>　　２）事業収入</t>
    <rPh sb="4" eb="6">
      <t>ジギョウ</t>
    </rPh>
    <rPh sb="6" eb="8">
      <t>シュウニュウ</t>
    </rPh>
    <phoneticPr fontId="3"/>
  </si>
  <si>
    <t>介護保険部会収入</t>
    <rPh sb="0" eb="2">
      <t>カイゴ</t>
    </rPh>
    <rPh sb="2" eb="4">
      <t>ホケン</t>
    </rPh>
    <rPh sb="4" eb="6">
      <t>ブカイ</t>
    </rPh>
    <rPh sb="6" eb="8">
      <t>シュウニュウ</t>
    </rPh>
    <phoneticPr fontId="3"/>
  </si>
  <si>
    <t>ヘリオ部会収入</t>
    <rPh sb="3" eb="5">
      <t>ブカイ</t>
    </rPh>
    <rPh sb="5" eb="7">
      <t>シュウニュウ</t>
    </rPh>
    <phoneticPr fontId="3"/>
  </si>
  <si>
    <t>研修・講演会収入</t>
    <rPh sb="0" eb="2">
      <t>ケンシュウ</t>
    </rPh>
    <rPh sb="3" eb="5">
      <t>コウエン</t>
    </rPh>
    <rPh sb="5" eb="6">
      <t>コウシュウカイ</t>
    </rPh>
    <rPh sb="6" eb="8">
      <t>シュウニュウ</t>
    </rPh>
    <phoneticPr fontId="3"/>
  </si>
  <si>
    <t>寄ってこ広場収入</t>
    <rPh sb="0" eb="1">
      <t>ヨ</t>
    </rPh>
    <rPh sb="4" eb="6">
      <t>ヒロバ</t>
    </rPh>
    <rPh sb="6" eb="8">
      <t>シュウニュウ</t>
    </rPh>
    <phoneticPr fontId="3"/>
  </si>
  <si>
    <t>介護予防教室収入</t>
    <rPh sb="0" eb="2">
      <t>カイゴ</t>
    </rPh>
    <rPh sb="2" eb="4">
      <t>ヨボウ</t>
    </rPh>
    <rPh sb="4" eb="6">
      <t>キョウシツ</t>
    </rPh>
    <rPh sb="6" eb="8">
      <t>シュウニュウ</t>
    </rPh>
    <phoneticPr fontId="3"/>
  </si>
  <si>
    <t>介護予防受託料</t>
    <rPh sb="0" eb="2">
      <t>カイゴ</t>
    </rPh>
    <rPh sb="2" eb="4">
      <t>ヨボウ</t>
    </rPh>
    <rPh sb="4" eb="6">
      <t>ジュタク</t>
    </rPh>
    <rPh sb="6" eb="7">
      <t>リョウ</t>
    </rPh>
    <phoneticPr fontId="3"/>
  </si>
  <si>
    <t>当期収入合計</t>
    <rPh sb="0" eb="2">
      <t>トウキ</t>
    </rPh>
    <rPh sb="2" eb="4">
      <t>シュウニュウ</t>
    </rPh>
    <rPh sb="4" eb="6">
      <t>ゴウケイ</t>
    </rPh>
    <phoneticPr fontId="3"/>
  </si>
  <si>
    <t>収入合計</t>
    <rPh sb="0" eb="2">
      <t>シュウニュウ</t>
    </rPh>
    <rPh sb="2" eb="4">
      <t>ゴウケイ</t>
    </rPh>
    <phoneticPr fontId="3"/>
  </si>
  <si>
    <t>Ⅱ）支出の部</t>
    <rPh sb="2" eb="4">
      <t>シシュツ</t>
    </rPh>
    <rPh sb="5" eb="6">
      <t>ブ</t>
    </rPh>
    <phoneticPr fontId="3"/>
  </si>
  <si>
    <t>役員報酬</t>
    <rPh sb="0" eb="2">
      <t>ヤクイン</t>
    </rPh>
    <rPh sb="2" eb="4">
      <t>ホウシュウ</t>
    </rPh>
    <phoneticPr fontId="3"/>
  </si>
  <si>
    <t>給料手当</t>
    <rPh sb="0" eb="2">
      <t>キュウリョウ</t>
    </rPh>
    <rPh sb="2" eb="4">
      <t>テアテ</t>
    </rPh>
    <phoneticPr fontId="3"/>
  </si>
  <si>
    <t>一時金</t>
    <rPh sb="0" eb="3">
      <t>イチジキン</t>
    </rPh>
    <phoneticPr fontId="3"/>
  </si>
  <si>
    <t>退職金</t>
    <rPh sb="0" eb="2">
      <t>タイショク</t>
    </rPh>
    <rPh sb="2" eb="3">
      <t>キン</t>
    </rPh>
    <phoneticPr fontId="3"/>
  </si>
  <si>
    <t>ヘルパー人件費</t>
    <rPh sb="4" eb="7">
      <t>ジンケンヒ</t>
    </rPh>
    <phoneticPr fontId="3"/>
  </si>
  <si>
    <t>フレンダー人件費</t>
    <rPh sb="5" eb="8">
      <t>ジンケンヒ</t>
    </rPh>
    <phoneticPr fontId="3"/>
  </si>
  <si>
    <t>よってこ広場活動報酬</t>
    <rPh sb="4" eb="6">
      <t>ヒロバ</t>
    </rPh>
    <rPh sb="6" eb="8">
      <t>カツドウ</t>
    </rPh>
    <rPh sb="8" eb="10">
      <t>ホウシュウ</t>
    </rPh>
    <phoneticPr fontId="3"/>
  </si>
  <si>
    <t>介護予防教室報酬</t>
    <rPh sb="0" eb="2">
      <t>カイゴ</t>
    </rPh>
    <rPh sb="2" eb="4">
      <t>ヨボウ</t>
    </rPh>
    <rPh sb="4" eb="6">
      <t>キョウシツ</t>
    </rPh>
    <rPh sb="6" eb="8">
      <t>ホウシュウ</t>
    </rPh>
    <phoneticPr fontId="3"/>
  </si>
  <si>
    <t>法定福利費</t>
    <rPh sb="0" eb="2">
      <t>ホウテイ</t>
    </rPh>
    <rPh sb="2" eb="4">
      <t>フクリ</t>
    </rPh>
    <rPh sb="4" eb="5">
      <t>ヒ</t>
    </rPh>
    <phoneticPr fontId="3"/>
  </si>
  <si>
    <t>福利厚生費</t>
    <rPh sb="0" eb="2">
      <t>フクリ</t>
    </rPh>
    <rPh sb="2" eb="4">
      <t>コウセイ</t>
    </rPh>
    <rPh sb="4" eb="5">
      <t>ヒ</t>
    </rPh>
    <phoneticPr fontId="3"/>
  </si>
  <si>
    <t>広報宣伝費</t>
    <rPh sb="0" eb="2">
      <t>コウホウ</t>
    </rPh>
    <rPh sb="2" eb="5">
      <t>センデンヒ</t>
    </rPh>
    <phoneticPr fontId="3"/>
  </si>
  <si>
    <t>旅費交通費</t>
    <rPh sb="0" eb="2">
      <t>リョヒ</t>
    </rPh>
    <rPh sb="2" eb="5">
      <t>コウツウヒ</t>
    </rPh>
    <phoneticPr fontId="3"/>
  </si>
  <si>
    <t>ヘルパー稼働交通費</t>
    <rPh sb="4" eb="6">
      <t>カドウ</t>
    </rPh>
    <rPh sb="6" eb="9">
      <t>コウツウヒ</t>
    </rPh>
    <phoneticPr fontId="3"/>
  </si>
  <si>
    <t>接待交際費</t>
    <rPh sb="0" eb="2">
      <t>セッタイ</t>
    </rPh>
    <rPh sb="2" eb="5">
      <t>コウサイヒ</t>
    </rPh>
    <phoneticPr fontId="3"/>
  </si>
  <si>
    <t>車両費</t>
    <rPh sb="0" eb="2">
      <t>シャリョウ</t>
    </rPh>
    <rPh sb="2" eb="3">
      <t>ヒ</t>
    </rPh>
    <phoneticPr fontId="3"/>
  </si>
  <si>
    <t>通信費</t>
    <rPh sb="0" eb="3">
      <t>ツウシンヒ</t>
    </rPh>
    <phoneticPr fontId="3"/>
  </si>
  <si>
    <t>租税公課</t>
    <rPh sb="0" eb="2">
      <t>ソゼイ</t>
    </rPh>
    <rPh sb="2" eb="4">
      <t>コウカ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</si>
  <si>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</si>
  <si>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賃借料</t>
    <rPh sb="0" eb="2">
      <t>チンシャク</t>
    </rPh>
    <rPh sb="2" eb="3">
      <t>リョウ</t>
    </rPh>
    <phoneticPr fontId="3"/>
  </si>
  <si>
    <t>修繕費</t>
    <rPh sb="0" eb="3">
      <t>シュウゼンヒ</t>
    </rPh>
    <phoneticPr fontId="3"/>
  </si>
  <si>
    <t>保険料</t>
    <rPh sb="0" eb="3">
      <t>ホケンリョウ</t>
    </rPh>
    <phoneticPr fontId="3"/>
  </si>
  <si>
    <t>支払手数料</t>
    <rPh sb="0" eb="2">
      <t>シハライ</t>
    </rPh>
    <rPh sb="2" eb="5">
      <t>テスウリョウ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</si>
  <si>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</si>
  <si>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会議費</t>
    <rPh sb="0" eb="3">
      <t>カイギヒ</t>
    </rPh>
    <phoneticPr fontId="3"/>
  </si>
  <si>
    <t>ヘリオ部会材料費</t>
    <rPh sb="3" eb="5">
      <t>ブカイ</t>
    </rPh>
    <rPh sb="5" eb="8">
      <t>ザイリョウヒ</t>
    </rPh>
    <phoneticPr fontId="3"/>
  </si>
  <si>
    <t>ヘリオ部会消耗品</t>
    <rPh sb="3" eb="5">
      <t>ブカイ</t>
    </rPh>
    <rPh sb="5" eb="7">
      <t>ショウモウ</t>
    </rPh>
    <rPh sb="7" eb="8">
      <t>ヒン</t>
    </rPh>
    <phoneticPr fontId="3"/>
  </si>
  <si>
    <t>備品費</t>
    <rPh sb="0" eb="2">
      <t>ビヒン</t>
    </rPh>
    <rPh sb="2" eb="3">
      <t>ヒ</t>
    </rPh>
    <phoneticPr fontId="3"/>
  </si>
  <si>
    <t>研修会費</t>
    <rPh sb="0" eb="2">
      <t>ケンシュウ</t>
    </rPh>
    <rPh sb="2" eb="4">
      <t>カイヒ</t>
    </rPh>
    <phoneticPr fontId="3"/>
  </si>
  <si>
    <t>リース料</t>
    <rPh sb="3" eb="4">
      <t>リョウ</t>
    </rPh>
    <phoneticPr fontId="3"/>
  </si>
  <si>
    <t>雑費</t>
    <rPh sb="0" eb="2">
      <t>ザッピ</t>
    </rPh>
    <phoneticPr fontId="3"/>
  </si>
  <si>
    <t>　　３）予備費</t>
    <rPh sb="4" eb="7">
      <t>ヨビヒ</t>
    </rPh>
    <phoneticPr fontId="3"/>
  </si>
  <si>
    <t>支出合計</t>
    <rPh sb="0" eb="2">
      <t>シシュツ</t>
    </rPh>
    <rPh sb="2" eb="4">
      <t>ゴウケイ</t>
    </rPh>
    <phoneticPr fontId="3"/>
  </si>
  <si>
    <t>当期収支差額</t>
    <rPh sb="0" eb="2">
      <t>トウキ</t>
    </rPh>
    <rPh sb="2" eb="4">
      <t>シュウシ</t>
    </rPh>
    <rPh sb="4" eb="6">
      <t>サガク</t>
    </rPh>
    <phoneticPr fontId="3"/>
  </si>
  <si>
    <t>受取利息</t>
    <rPh sb="0" eb="2">
      <t>ウケトリ</t>
    </rPh>
    <rPh sb="2" eb="4">
      <t>リソク</t>
    </rPh>
    <phoneticPr fontId="3"/>
  </si>
  <si>
    <t>雑収入</t>
    <rPh sb="0" eb="1">
      <t>ザツ</t>
    </rPh>
    <rPh sb="1" eb="3">
      <t>シュウニュウ</t>
    </rPh>
    <phoneticPr fontId="3"/>
  </si>
  <si>
    <t>事業外収益　計</t>
    <rPh sb="0" eb="2">
      <t>ジギョウ</t>
    </rPh>
    <rPh sb="2" eb="3">
      <t>ガイ</t>
    </rPh>
    <rPh sb="3" eb="5">
      <t>シュウエキ</t>
    </rPh>
    <rPh sb="6" eb="7">
      <t>ケイ</t>
    </rPh>
    <phoneticPr fontId="3"/>
  </si>
  <si>
    <t>雑損失</t>
    <rPh sb="0" eb="3">
      <t>ザッソンシツ</t>
    </rPh>
    <phoneticPr fontId="3"/>
  </si>
  <si>
    <t>事業外費用　計</t>
    <rPh sb="0" eb="2">
      <t>ジギョウ</t>
    </rPh>
    <rPh sb="2" eb="3">
      <t>ガイ</t>
    </rPh>
    <rPh sb="3" eb="5">
      <t>ヒヨウ</t>
    </rPh>
    <rPh sb="6" eb="7">
      <t>ケイ</t>
    </rPh>
    <phoneticPr fontId="3"/>
  </si>
  <si>
    <t>税引前当期利益</t>
    <rPh sb="0" eb="2">
      <t>ゼイビキ</t>
    </rPh>
    <rPh sb="2" eb="3">
      <t>マエ</t>
    </rPh>
    <rPh sb="3" eb="5">
      <t>トウキ</t>
    </rPh>
    <rPh sb="5" eb="7">
      <t>リエキ</t>
    </rPh>
    <phoneticPr fontId="3"/>
  </si>
  <si>
    <t>法人税等</t>
    <rPh sb="0" eb="3">
      <t>ホウジンゼイ</t>
    </rPh>
    <rPh sb="3" eb="4">
      <t>トウ</t>
    </rPh>
    <phoneticPr fontId="3"/>
  </si>
  <si>
    <t>当期利益</t>
    <rPh sb="0" eb="2">
      <t>トウキ</t>
    </rPh>
    <rPh sb="2" eb="4">
      <t>リエキ</t>
    </rPh>
    <phoneticPr fontId="3"/>
  </si>
  <si>
    <t>前期繰越利益</t>
    <rPh sb="0" eb="2">
      <t>ゼンキ</t>
    </rPh>
    <rPh sb="2" eb="4">
      <t>クリコシ</t>
    </rPh>
    <rPh sb="4" eb="6">
      <t>リエキ</t>
    </rPh>
    <phoneticPr fontId="3"/>
  </si>
  <si>
    <t>当期未処分利益</t>
    <rPh sb="0" eb="2">
      <t>トウキ</t>
    </rPh>
    <rPh sb="2" eb="5">
      <t>ミショブン</t>
    </rPh>
    <rPh sb="5" eb="7">
      <t>リエキ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</si>
</sst>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Continuous"/>
    </xf>
    <xf numFmtId="38" fontId="4" fillId="0" borderId="0" xfId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left"/>
    </xf>
    <xf numFmtId="38" fontId="2" fillId="0" borderId="0" xfId="1" applyFont="1" applyAlignment="1">
      <alignment horizontal="center"/>
    </xf>
    <xf numFmtId="38" fontId="5" fillId="0" borderId="0" xfId="1" applyFont="1" applyAlignment="1">
      <alignment horizontal="center"/>
    </xf>
    <xf numFmtId="38" fontId="5" fillId="0" borderId="0" xfId="1" applyFont="1"/>
    <xf numFmtId="0" fontId="5" fillId="0" borderId="0" xfId="0" applyFont="1"/>
    <xf numFmtId="38" fontId="5" fillId="0" borderId="0" xfId="1" applyFont="1" applyAlignment="1"/>
    <xf numFmtId="0" fontId="5" fillId="0" borderId="0" xfId="0" applyFont="1" applyAlignment="1">
      <alignment horizontal="right"/>
    </xf>
    <xf numFmtId="38" fontId="5" fillId="0" borderId="0" xfId="1" applyFont="1" applyBorder="1"/>
    <xf numFmtId="38" fontId="5" fillId="0" borderId="0" xfId="1" applyFont="1" applyBorder="1" applyAlignment="1">
      <alignment horizontal="center"/>
    </xf>
    <xf numFmtId="38" fontId="5" fillId="0" borderId="0" xfId="1" applyFont="1" applyAlignment="1">
      <alignment horizontal="right"/>
    </xf>
    <xf numFmtId="0" fontId="5" fillId="0" borderId="1" xfId="0" applyFont="1" applyBorder="1"/>
    <xf numFmtId="38" fontId="5" fillId="0" borderId="3" xfId="1" applyFont="1" applyBorder="1" applyAlignment="1">
      <alignment horizontal="centerContinuous"/>
    </xf>
    <xf numFmtId="38" fontId="5" fillId="0" borderId="4" xfId="1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5" fillId="0" borderId="5" xfId="0" applyFont="1" applyBorder="1"/>
    <xf numFmtId="0" fontId="5" fillId="0" borderId="7" xfId="0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/>
    <xf numFmtId="38" fontId="5" fillId="0" borderId="10" xfId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1" xfId="0" applyFont="1" applyBorder="1"/>
    <xf numFmtId="38" fontId="5" fillId="0" borderId="11" xfId="1" applyFont="1" applyBorder="1"/>
    <xf numFmtId="38" fontId="5" fillId="0" borderId="11" xfId="1" applyFont="1" applyFill="1" applyBorder="1"/>
    <xf numFmtId="176" fontId="5" fillId="0" borderId="11" xfId="0" applyNumberFormat="1" applyFont="1" applyBorder="1"/>
    <xf numFmtId="0" fontId="5" fillId="0" borderId="12" xfId="0" applyFont="1" applyBorder="1"/>
    <xf numFmtId="38" fontId="5" fillId="0" borderId="12" xfId="1" applyFont="1" applyBorder="1"/>
    <xf numFmtId="38" fontId="5" fillId="0" borderId="12" xfId="1" applyFont="1" applyFill="1" applyBorder="1"/>
    <xf numFmtId="176" fontId="5" fillId="0" borderId="12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38" fontId="5" fillId="0" borderId="13" xfId="1" applyFont="1" applyBorder="1"/>
    <xf numFmtId="38" fontId="5" fillId="0" borderId="13" xfId="1" applyFont="1" applyFill="1" applyBorder="1"/>
    <xf numFmtId="176" fontId="5" fillId="0" borderId="13" xfId="0" applyNumberFormat="1" applyFont="1" applyBorder="1"/>
    <xf numFmtId="38" fontId="5" fillId="0" borderId="10" xfId="1" applyFont="1" applyBorder="1"/>
    <xf numFmtId="38" fontId="5" fillId="0" borderId="10" xfId="1" applyFont="1" applyFill="1" applyBorder="1"/>
    <xf numFmtId="176" fontId="5" fillId="0" borderId="10" xfId="0" applyNumberFormat="1" applyFont="1" applyBorder="1"/>
    <xf numFmtId="38" fontId="5" fillId="0" borderId="5" xfId="1" applyFont="1" applyBorder="1"/>
    <xf numFmtId="38" fontId="5" fillId="0" borderId="5" xfId="1" applyFont="1" applyFill="1" applyBorder="1"/>
    <xf numFmtId="176" fontId="5" fillId="0" borderId="5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38" fontId="5" fillId="0" borderId="14" xfId="1" applyFont="1" applyBorder="1"/>
    <xf numFmtId="38" fontId="5" fillId="0" borderId="14" xfId="1" applyFont="1" applyFill="1" applyBorder="1"/>
    <xf numFmtId="176" fontId="5" fillId="0" borderId="14" xfId="0" applyNumberFormat="1" applyFont="1" applyBorder="1"/>
    <xf numFmtId="0" fontId="5" fillId="0" borderId="12" xfId="0" applyFont="1" applyBorder="1" applyAlignment="1">
      <alignment horizontal="left"/>
    </xf>
    <xf numFmtId="176" fontId="5" fillId="0" borderId="1" xfId="0" applyNumberFormat="1" applyFont="1" applyBorder="1"/>
    <xf numFmtId="3" fontId="5" fillId="0" borderId="5" xfId="1" applyNumberFormat="1" applyFont="1" applyBorder="1"/>
    <xf numFmtId="3" fontId="5" fillId="0" borderId="5" xfId="1" applyNumberFormat="1" applyFont="1" applyFill="1" applyBorder="1"/>
    <xf numFmtId="3" fontId="5" fillId="0" borderId="15" xfId="1" applyNumberFormat="1" applyFont="1" applyBorder="1"/>
    <xf numFmtId="177" fontId="5" fillId="0" borderId="15" xfId="0" applyNumberFormat="1" applyFont="1" applyBorder="1"/>
    <xf numFmtId="0" fontId="5" fillId="0" borderId="16" xfId="0" applyFont="1" applyBorder="1" applyAlignment="1">
      <alignment horizontal="center"/>
    </xf>
    <xf numFmtId="38" fontId="5" fillId="0" borderId="16" xfId="1" applyFont="1" applyBorder="1"/>
    <xf numFmtId="38" fontId="5" fillId="0" borderId="16" xfId="1" applyFont="1" applyFill="1" applyBorder="1"/>
    <xf numFmtId="177" fontId="5" fillId="0" borderId="11" xfId="0" applyNumberFormat="1" applyFont="1" applyBorder="1"/>
    <xf numFmtId="0" fontId="5" fillId="0" borderId="17" xfId="0" applyFont="1" applyBorder="1" applyAlignment="1">
      <alignment horizontal="center"/>
    </xf>
    <xf numFmtId="38" fontId="5" fillId="0" borderId="17" xfId="1" applyFont="1" applyBorder="1"/>
    <xf numFmtId="38" fontId="5" fillId="0" borderId="17" xfId="1" applyFont="1" applyFill="1" applyBorder="1"/>
    <xf numFmtId="3" fontId="5" fillId="0" borderId="17" xfId="1" applyNumberFormat="1" applyFont="1" applyBorder="1"/>
    <xf numFmtId="177" fontId="5" fillId="0" borderId="13" xfId="0" applyNumberFormat="1" applyFont="1" applyBorder="1"/>
    <xf numFmtId="3" fontId="5" fillId="0" borderId="14" xfId="1" applyNumberFormat="1" applyFont="1" applyBorder="1"/>
    <xf numFmtId="177" fontId="5" fillId="0" borderId="14" xfId="0" applyNumberFormat="1" applyFont="1" applyBorder="1"/>
    <xf numFmtId="0" fontId="5" fillId="0" borderId="18" xfId="0" applyFont="1" applyBorder="1" applyAlignment="1">
      <alignment horizontal="center"/>
    </xf>
    <xf numFmtId="3" fontId="5" fillId="0" borderId="18" xfId="1" applyNumberFormat="1" applyFont="1" applyBorder="1"/>
    <xf numFmtId="3" fontId="5" fillId="0" borderId="18" xfId="1" applyNumberFormat="1" applyFont="1" applyFill="1" applyBorder="1"/>
    <xf numFmtId="177" fontId="5" fillId="0" borderId="19" xfId="0" applyNumberFormat="1" applyFont="1" applyBorder="1"/>
    <xf numFmtId="38" fontId="5" fillId="0" borderId="20" xfId="1" applyFont="1" applyBorder="1"/>
    <xf numFmtId="3" fontId="5" fillId="0" borderId="21" xfId="1" applyNumberFormat="1" applyFont="1" applyBorder="1"/>
    <xf numFmtId="177" fontId="5" fillId="0" borderId="5" xfId="0" applyNumberFormat="1" applyFont="1" applyBorder="1"/>
    <xf numFmtId="3" fontId="5" fillId="0" borderId="10" xfId="1" applyNumberFormat="1" applyFont="1" applyBorder="1"/>
    <xf numFmtId="3" fontId="5" fillId="0" borderId="10" xfId="1" applyNumberFormat="1" applyFont="1" applyFill="1" applyBorder="1"/>
    <xf numFmtId="177" fontId="5" fillId="0" borderId="10" xfId="0" applyNumberFormat="1" applyFont="1" applyBorder="1"/>
    <xf numFmtId="0" fontId="5" fillId="0" borderId="22" xfId="0" applyFont="1" applyBorder="1" applyAlignment="1">
      <alignment horizontal="center"/>
    </xf>
    <xf numFmtId="38" fontId="5" fillId="0" borderId="22" xfId="1" applyFont="1" applyBorder="1"/>
    <xf numFmtId="38" fontId="5" fillId="0" borderId="22" xfId="1" applyFont="1" applyFill="1" applyBorder="1"/>
    <xf numFmtId="178" fontId="5" fillId="0" borderId="22" xfId="1" applyNumberFormat="1" applyFont="1" applyBorder="1"/>
    <xf numFmtId="0" fontId="5" fillId="0" borderId="8" xfId="0" applyFont="1" applyBorder="1" applyAlignment="1">
      <alignment horizontal="center"/>
    </xf>
    <xf numFmtId="38" fontId="5" fillId="0" borderId="8" xfId="1" applyFont="1" applyBorder="1"/>
    <xf numFmtId="38" fontId="5" fillId="0" borderId="8" xfId="1" applyFont="1" applyFill="1" applyBorder="1"/>
    <xf numFmtId="38" fontId="5" fillId="0" borderId="0" xfId="1" applyFont="1" applyFill="1"/>
    <xf numFmtId="38" fontId="2" fillId="0" borderId="0" xfId="1" applyFont="1" applyAlignment="1">
      <alignment horizontal="center"/>
    </xf>
    <xf numFmtId="38" fontId="5" fillId="0" borderId="0" xfId="1" applyFont="1" applyAlignment="1">
      <alignment horizontal="center"/>
    </xf>
    <xf numFmtId="38" fontId="5" fillId="0" borderId="2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5" fillId="0" borderId="15" xfId="1" applyFont="1" applyBorder="1"/>
    <xf numFmtId="38" fontId="5" fillId="0" borderId="19" xfId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6C5C-1E8D-44BE-8CB2-D400C1C4F823}">
  <sheetPr>
    <tabColor theme="9" tint="0.59999389629810485"/>
    <pageSetUpPr fitToPage="1"/>
  </sheetPr>
  <dimension ref="A1:J80"/>
  <sheetViews>
    <sheetView tabSelected="1" zoomScale="130" zoomScaleNormal="130" workbookViewId="0">
      <selection activeCell="J68" sqref="J68"/>
    </sheetView>
  </sheetViews>
  <sheetFormatPr defaultColWidth="9" defaultRowHeight="13.2" x14ac:dyDescent="0.2"/>
  <cols>
    <col min="1" max="1" width="27.44140625" style="9" customWidth="1"/>
    <col min="2" max="8" width="14.6640625" style="8" customWidth="1"/>
    <col min="9" max="10" width="14.6640625" style="9" customWidth="1"/>
    <col min="11" max="16384" width="9" style="9"/>
  </cols>
  <sheetData>
    <row r="1" spans="1:10" s="4" customFormat="1" ht="19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ht="16.2" x14ac:dyDescent="0.2">
      <c r="A2" s="5"/>
      <c r="B2" s="6"/>
      <c r="C2" s="85"/>
      <c r="D2" s="85"/>
      <c r="E2" s="86"/>
      <c r="F2" s="86"/>
      <c r="G2" s="7"/>
    </row>
    <row r="3" spans="1:10" x14ac:dyDescent="0.2">
      <c r="D3" s="10"/>
      <c r="E3" s="10"/>
      <c r="F3" s="10"/>
      <c r="G3" s="10"/>
      <c r="H3" s="10"/>
      <c r="I3" s="11"/>
    </row>
    <row r="4" spans="1:10" ht="14.25" customHeight="1" x14ac:dyDescent="0.2">
      <c r="A4" s="9" t="s">
        <v>1</v>
      </c>
      <c r="D4" s="12"/>
      <c r="E4" s="13"/>
      <c r="F4" s="7"/>
      <c r="G4" s="7"/>
    </row>
    <row r="5" spans="1:10" ht="14.25" customHeight="1" x14ac:dyDescent="0.2">
      <c r="A5" s="9" t="s">
        <v>2</v>
      </c>
      <c r="E5" s="86"/>
      <c r="F5" s="86"/>
      <c r="G5" s="7"/>
      <c r="H5" s="14"/>
      <c r="I5" s="11"/>
      <c r="J5" s="11" t="s">
        <v>3</v>
      </c>
    </row>
    <row r="6" spans="1:10" ht="14.25" customHeight="1" x14ac:dyDescent="0.2">
      <c r="A6" s="15"/>
      <c r="B6" s="87" t="s">
        <v>4</v>
      </c>
      <c r="C6" s="16" t="s">
        <v>5</v>
      </c>
      <c r="D6" s="17"/>
      <c r="E6" s="17"/>
      <c r="F6" s="17"/>
      <c r="G6" s="17"/>
      <c r="H6" s="17"/>
      <c r="I6" s="18"/>
      <c r="J6" s="15"/>
    </row>
    <row r="7" spans="1:10" x14ac:dyDescent="0.2">
      <c r="A7" s="19"/>
      <c r="B7" s="88"/>
      <c r="C7" s="90" t="s">
        <v>6</v>
      </c>
      <c r="D7" s="90" t="s">
        <v>7</v>
      </c>
      <c r="E7" s="90" t="s">
        <v>8</v>
      </c>
      <c r="F7" s="90" t="s">
        <v>9</v>
      </c>
      <c r="G7" s="16" t="s">
        <v>10</v>
      </c>
      <c r="H7" s="17"/>
      <c r="I7" s="20"/>
      <c r="J7" s="21" t="s">
        <v>11</v>
      </c>
    </row>
    <row r="8" spans="1:10" x14ac:dyDescent="0.2">
      <c r="A8" s="22"/>
      <c r="B8" s="89"/>
      <c r="C8" s="91"/>
      <c r="D8" s="91"/>
      <c r="E8" s="91"/>
      <c r="F8" s="91"/>
      <c r="G8" s="23" t="s">
        <v>12</v>
      </c>
      <c r="H8" s="23" t="s">
        <v>13</v>
      </c>
      <c r="I8" s="24" t="s">
        <v>14</v>
      </c>
      <c r="J8" s="25"/>
    </row>
    <row r="9" spans="1:10" x14ac:dyDescent="0.2">
      <c r="A9" s="26" t="s">
        <v>15</v>
      </c>
      <c r="B9" s="27"/>
      <c r="C9" s="27"/>
      <c r="D9" s="28"/>
      <c r="E9" s="27"/>
      <c r="F9" s="27"/>
      <c r="G9" s="27"/>
      <c r="H9" s="27"/>
      <c r="I9" s="29"/>
      <c r="J9" s="26"/>
    </row>
    <row r="10" spans="1:10" x14ac:dyDescent="0.2">
      <c r="A10" s="30" t="s">
        <v>16</v>
      </c>
      <c r="B10" s="31"/>
      <c r="C10" s="31"/>
      <c r="D10" s="32"/>
      <c r="E10" s="31"/>
      <c r="F10" s="31"/>
      <c r="G10" s="31"/>
      <c r="H10" s="31"/>
      <c r="I10" s="33"/>
      <c r="J10" s="31"/>
    </row>
    <row r="11" spans="1:10" x14ac:dyDescent="0.2">
      <c r="A11" s="34" t="s">
        <v>17</v>
      </c>
      <c r="B11" s="31">
        <v>470000</v>
      </c>
      <c r="C11" s="31">
        <f t="shared" ref="C11:C13" si="0">SUM(D11:I11)</f>
        <v>454000</v>
      </c>
      <c r="D11" s="32">
        <v>454000</v>
      </c>
      <c r="E11" s="31"/>
      <c r="F11" s="31"/>
      <c r="G11" s="31"/>
      <c r="H11" s="31"/>
      <c r="I11" s="33"/>
      <c r="J11" s="31">
        <v>450000</v>
      </c>
    </row>
    <row r="12" spans="1:10" x14ac:dyDescent="0.2">
      <c r="A12" s="34" t="s">
        <v>18</v>
      </c>
      <c r="B12" s="31">
        <v>400000</v>
      </c>
      <c r="C12" s="31">
        <f t="shared" si="0"/>
        <v>0</v>
      </c>
      <c r="D12" s="32"/>
      <c r="E12" s="31"/>
      <c r="F12" s="31"/>
      <c r="G12" s="31"/>
      <c r="H12" s="31"/>
      <c r="I12" s="33"/>
      <c r="J12" s="31">
        <v>350000</v>
      </c>
    </row>
    <row r="13" spans="1:10" x14ac:dyDescent="0.2">
      <c r="A13" s="35" t="s">
        <v>19</v>
      </c>
      <c r="B13" s="36"/>
      <c r="C13" s="36">
        <f t="shared" si="0"/>
        <v>418879</v>
      </c>
      <c r="D13" s="37">
        <v>418879</v>
      </c>
      <c r="E13" s="36"/>
      <c r="F13" s="36"/>
      <c r="G13" s="36"/>
      <c r="H13" s="36"/>
      <c r="I13" s="38"/>
      <c r="J13" s="36"/>
    </row>
    <row r="14" spans="1:10" x14ac:dyDescent="0.2">
      <c r="A14" s="24" t="s">
        <v>20</v>
      </c>
      <c r="B14" s="39">
        <f>SUM(B11:B13)</f>
        <v>870000</v>
      </c>
      <c r="C14" s="39">
        <f>SUM(D14:I14)</f>
        <v>872879</v>
      </c>
      <c r="D14" s="40">
        <f t="shared" ref="D14:J14" si="1">SUM(D9:D13)</f>
        <v>872879</v>
      </c>
      <c r="E14" s="39">
        <f t="shared" si="1"/>
        <v>0</v>
      </c>
      <c r="F14" s="39">
        <f t="shared" si="1"/>
        <v>0</v>
      </c>
      <c r="G14" s="39">
        <f t="shared" si="1"/>
        <v>0</v>
      </c>
      <c r="H14" s="39">
        <f t="shared" si="1"/>
        <v>0</v>
      </c>
      <c r="I14" s="41">
        <f t="shared" si="1"/>
        <v>0</v>
      </c>
      <c r="J14" s="39">
        <f t="shared" si="1"/>
        <v>800000</v>
      </c>
    </row>
    <row r="15" spans="1:10" x14ac:dyDescent="0.2">
      <c r="A15" s="26" t="s">
        <v>21</v>
      </c>
      <c r="B15" s="27"/>
      <c r="C15" s="27"/>
      <c r="D15" s="28"/>
      <c r="E15" s="27"/>
      <c r="F15" s="27"/>
      <c r="G15" s="27"/>
      <c r="H15" s="27"/>
      <c r="I15" s="29"/>
      <c r="J15" s="27"/>
    </row>
    <row r="16" spans="1:10" x14ac:dyDescent="0.2">
      <c r="A16" s="34" t="s">
        <v>22</v>
      </c>
      <c r="B16" s="31">
        <v>34000000</v>
      </c>
      <c r="C16" s="31">
        <f t="shared" ref="C16:C20" si="2">SUM(D16:I16)</f>
        <v>40004080</v>
      </c>
      <c r="D16" s="32"/>
      <c r="E16" s="31"/>
      <c r="F16" s="31">
        <v>40004080</v>
      </c>
      <c r="G16" s="31"/>
      <c r="H16" s="31"/>
      <c r="I16" s="33"/>
      <c r="J16" s="31">
        <v>34000000</v>
      </c>
    </row>
    <row r="17" spans="1:10" x14ac:dyDescent="0.2">
      <c r="A17" s="34" t="s">
        <v>23</v>
      </c>
      <c r="B17" s="31">
        <v>9500000</v>
      </c>
      <c r="C17" s="31">
        <f t="shared" si="2"/>
        <v>9126425</v>
      </c>
      <c r="D17" s="32"/>
      <c r="E17" s="31">
        <v>9126425</v>
      </c>
      <c r="F17" s="31"/>
      <c r="G17" s="31"/>
      <c r="H17" s="31"/>
      <c r="I17" s="33"/>
      <c r="J17" s="31">
        <v>9300000</v>
      </c>
    </row>
    <row r="18" spans="1:10" x14ac:dyDescent="0.2">
      <c r="A18" s="34" t="s">
        <v>24</v>
      </c>
      <c r="B18" s="31"/>
      <c r="C18" s="31">
        <f t="shared" si="2"/>
        <v>0</v>
      </c>
      <c r="D18" s="32"/>
      <c r="E18" s="31"/>
      <c r="F18" s="31"/>
      <c r="G18" s="31"/>
      <c r="H18" s="31"/>
      <c r="I18" s="33"/>
      <c r="J18" s="31"/>
    </row>
    <row r="19" spans="1:10" x14ac:dyDescent="0.2">
      <c r="A19" s="21" t="s">
        <v>25</v>
      </c>
      <c r="B19" s="42">
        <v>950000</v>
      </c>
      <c r="C19" s="42">
        <f t="shared" si="2"/>
        <v>928700</v>
      </c>
      <c r="D19" s="43"/>
      <c r="E19" s="42"/>
      <c r="F19" s="42"/>
      <c r="G19" s="42"/>
      <c r="H19" s="42">
        <v>928700</v>
      </c>
      <c r="I19" s="38"/>
      <c r="J19" s="31">
        <v>950000</v>
      </c>
    </row>
    <row r="20" spans="1:10" x14ac:dyDescent="0.2">
      <c r="A20" s="34" t="s">
        <v>26</v>
      </c>
      <c r="B20" s="31">
        <v>420000</v>
      </c>
      <c r="C20" s="31">
        <f t="shared" si="2"/>
        <v>407000</v>
      </c>
      <c r="D20" s="32"/>
      <c r="E20" s="31"/>
      <c r="F20" s="31"/>
      <c r="G20" s="31"/>
      <c r="H20" s="31"/>
      <c r="I20" s="33">
        <v>407000</v>
      </c>
      <c r="J20" s="31">
        <v>420000</v>
      </c>
    </row>
    <row r="21" spans="1:10" x14ac:dyDescent="0.2">
      <c r="A21" s="21" t="s">
        <v>27</v>
      </c>
      <c r="B21" s="42">
        <v>1000000</v>
      </c>
      <c r="C21" s="31">
        <f>SUM(D21:I21)</f>
        <v>968400</v>
      </c>
      <c r="D21" s="43"/>
      <c r="E21" s="42"/>
      <c r="F21" s="42"/>
      <c r="G21" s="42"/>
      <c r="H21" s="42"/>
      <c r="I21" s="44">
        <v>968400</v>
      </c>
      <c r="J21" s="36">
        <v>1000000</v>
      </c>
    </row>
    <row r="22" spans="1:10" x14ac:dyDescent="0.2">
      <c r="A22" s="24" t="s">
        <v>20</v>
      </c>
      <c r="B22" s="39">
        <f>SUM(B16:B21)</f>
        <v>45870000</v>
      </c>
      <c r="C22" s="39">
        <f>SUM(D22:I22)</f>
        <v>51434605</v>
      </c>
      <c r="D22" s="40">
        <f t="shared" ref="D22:J22" si="3">SUM(D16:D21)</f>
        <v>0</v>
      </c>
      <c r="E22" s="39">
        <f t="shared" si="3"/>
        <v>9126425</v>
      </c>
      <c r="F22" s="39">
        <f t="shared" si="3"/>
        <v>40004080</v>
      </c>
      <c r="G22" s="39">
        <f t="shared" si="3"/>
        <v>0</v>
      </c>
      <c r="H22" s="39">
        <f t="shared" si="3"/>
        <v>928700</v>
      </c>
      <c r="I22" s="41">
        <f t="shared" si="3"/>
        <v>1375400</v>
      </c>
      <c r="J22" s="39">
        <f t="shared" si="3"/>
        <v>45670000</v>
      </c>
    </row>
    <row r="23" spans="1:10" x14ac:dyDescent="0.2">
      <c r="A23" s="45" t="s">
        <v>28</v>
      </c>
      <c r="B23" s="27">
        <f>B14+B22</f>
        <v>46740000</v>
      </c>
      <c r="C23" s="27">
        <f>SUM(D23:I23)</f>
        <v>52307484</v>
      </c>
      <c r="D23" s="28">
        <f t="shared" ref="D23:I23" si="4">SUM(D22,D14)</f>
        <v>872879</v>
      </c>
      <c r="E23" s="27">
        <f t="shared" si="4"/>
        <v>9126425</v>
      </c>
      <c r="F23" s="27">
        <f t="shared" si="4"/>
        <v>40004080</v>
      </c>
      <c r="G23" s="27">
        <f t="shared" si="4"/>
        <v>0</v>
      </c>
      <c r="H23" s="27">
        <f t="shared" si="4"/>
        <v>928700</v>
      </c>
      <c r="I23" s="29">
        <f t="shared" si="4"/>
        <v>1375400</v>
      </c>
      <c r="J23" s="27">
        <f>J14+J22</f>
        <v>46470000</v>
      </c>
    </row>
    <row r="24" spans="1:10" x14ac:dyDescent="0.2">
      <c r="A24" s="35"/>
      <c r="B24" s="36"/>
      <c r="C24" s="36"/>
      <c r="D24" s="37"/>
      <c r="E24" s="36"/>
      <c r="F24" s="36"/>
      <c r="G24" s="36"/>
      <c r="H24" s="36"/>
      <c r="I24" s="38"/>
      <c r="J24" s="36"/>
    </row>
    <row r="25" spans="1:10" ht="13.8" thickBot="1" x14ac:dyDescent="0.25">
      <c r="A25" s="46" t="s">
        <v>29</v>
      </c>
      <c r="B25" s="47">
        <f>B23</f>
        <v>46740000</v>
      </c>
      <c r="C25" s="47">
        <f>SUM(D25:I25)</f>
        <v>52307484</v>
      </c>
      <c r="D25" s="48">
        <f t="shared" ref="D25:I25" si="5">SUM(D23:D24)</f>
        <v>872879</v>
      </c>
      <c r="E25" s="47">
        <f t="shared" si="5"/>
        <v>9126425</v>
      </c>
      <c r="F25" s="47">
        <f t="shared" si="5"/>
        <v>40004080</v>
      </c>
      <c r="G25" s="47">
        <f t="shared" si="5"/>
        <v>0</v>
      </c>
      <c r="H25" s="47">
        <f t="shared" si="5"/>
        <v>928700</v>
      </c>
      <c r="I25" s="49">
        <f t="shared" si="5"/>
        <v>1375400</v>
      </c>
      <c r="J25" s="47">
        <f>J23</f>
        <v>46470000</v>
      </c>
    </row>
    <row r="26" spans="1:10" ht="13.8" thickTop="1" x14ac:dyDescent="0.2">
      <c r="A26" s="26"/>
      <c r="B26" s="27"/>
      <c r="C26" s="27"/>
      <c r="D26" s="28"/>
      <c r="E26" s="27"/>
      <c r="F26" s="27"/>
      <c r="G26" s="27"/>
      <c r="H26" s="27"/>
      <c r="I26" s="29"/>
      <c r="J26" s="27"/>
    </row>
    <row r="27" spans="1:10" x14ac:dyDescent="0.2">
      <c r="A27" s="50" t="s">
        <v>30</v>
      </c>
      <c r="B27" s="31"/>
      <c r="C27" s="31"/>
      <c r="D27" s="32"/>
      <c r="E27" s="31"/>
      <c r="F27" s="31"/>
      <c r="G27" s="31"/>
      <c r="H27" s="31"/>
      <c r="I27" s="33"/>
      <c r="J27" s="31"/>
    </row>
    <row r="28" spans="1:10" x14ac:dyDescent="0.2">
      <c r="A28" s="45" t="s">
        <v>31</v>
      </c>
      <c r="B28" s="27">
        <v>20000</v>
      </c>
      <c r="C28" s="27">
        <f t="shared" ref="C28:C70" si="6">SUM(D28:I28)</f>
        <v>55000</v>
      </c>
      <c r="D28" s="28">
        <v>5500</v>
      </c>
      <c r="E28" s="27"/>
      <c r="F28" s="27">
        <v>49500</v>
      </c>
      <c r="G28" s="27"/>
      <c r="H28" s="27"/>
      <c r="I28" s="33"/>
      <c r="J28" s="31">
        <v>60000</v>
      </c>
    </row>
    <row r="29" spans="1:10" x14ac:dyDescent="0.2">
      <c r="A29" s="34" t="s">
        <v>32</v>
      </c>
      <c r="B29" s="31">
        <v>13000000</v>
      </c>
      <c r="C29" s="31">
        <f t="shared" si="6"/>
        <v>10868906</v>
      </c>
      <c r="D29" s="32">
        <v>300359</v>
      </c>
      <c r="E29" s="31"/>
      <c r="F29" s="31">
        <v>10236754</v>
      </c>
      <c r="G29" s="31"/>
      <c r="H29" s="31">
        <v>331793</v>
      </c>
      <c r="I29" s="33"/>
      <c r="J29" s="31">
        <v>11000000</v>
      </c>
    </row>
    <row r="30" spans="1:10" x14ac:dyDescent="0.2">
      <c r="A30" s="34" t="s">
        <v>33</v>
      </c>
      <c r="B30" s="31">
        <v>1000000</v>
      </c>
      <c r="C30" s="31">
        <f t="shared" si="6"/>
        <v>2310649</v>
      </c>
      <c r="D30" s="32">
        <v>19366</v>
      </c>
      <c r="E30" s="31">
        <v>64920</v>
      </c>
      <c r="F30" s="31">
        <v>2226363</v>
      </c>
      <c r="G30" s="31"/>
      <c r="H30" s="31"/>
      <c r="I30" s="33"/>
      <c r="J30" s="31">
        <v>1000000</v>
      </c>
    </row>
    <row r="31" spans="1:10" x14ac:dyDescent="0.2">
      <c r="A31" s="34" t="s">
        <v>34</v>
      </c>
      <c r="B31" s="31">
        <v>100000</v>
      </c>
      <c r="C31" s="31">
        <f t="shared" si="6"/>
        <v>100000</v>
      </c>
      <c r="D31" s="32"/>
      <c r="E31" s="31"/>
      <c r="F31" s="31">
        <v>100000</v>
      </c>
      <c r="G31" s="31"/>
      <c r="H31" s="31"/>
      <c r="I31" s="33"/>
      <c r="J31" s="31">
        <v>0</v>
      </c>
    </row>
    <row r="32" spans="1:10" x14ac:dyDescent="0.2">
      <c r="A32" s="34" t="s">
        <v>35</v>
      </c>
      <c r="B32" s="31">
        <v>13000000</v>
      </c>
      <c r="C32" s="31">
        <f t="shared" si="6"/>
        <v>15546592</v>
      </c>
      <c r="D32" s="32"/>
      <c r="E32" s="31"/>
      <c r="F32" s="31">
        <v>15546592</v>
      </c>
      <c r="G32" s="31"/>
      <c r="H32" s="31"/>
      <c r="I32" s="33"/>
      <c r="J32" s="31">
        <v>15000000</v>
      </c>
    </row>
    <row r="33" spans="1:10" x14ac:dyDescent="0.2">
      <c r="A33" s="34" t="s">
        <v>36</v>
      </c>
      <c r="B33" s="31">
        <v>7300000</v>
      </c>
      <c r="C33" s="31">
        <f t="shared" si="6"/>
        <v>7041280</v>
      </c>
      <c r="D33" s="32"/>
      <c r="E33" s="31">
        <v>7041280</v>
      </c>
      <c r="F33" s="32"/>
      <c r="G33" s="31"/>
      <c r="H33" s="31"/>
      <c r="I33" s="33"/>
      <c r="J33" s="31">
        <v>7000000</v>
      </c>
    </row>
    <row r="34" spans="1:10" x14ac:dyDescent="0.2">
      <c r="A34" s="34" t="s">
        <v>37</v>
      </c>
      <c r="B34" s="31">
        <v>310000</v>
      </c>
      <c r="C34" s="31">
        <f t="shared" si="6"/>
        <v>314000</v>
      </c>
      <c r="D34" s="32"/>
      <c r="E34" s="31"/>
      <c r="F34" s="31"/>
      <c r="G34" s="31"/>
      <c r="H34" s="31">
        <v>314000</v>
      </c>
      <c r="I34" s="33"/>
      <c r="J34" s="31">
        <v>315000</v>
      </c>
    </row>
    <row r="35" spans="1:10" x14ac:dyDescent="0.2">
      <c r="A35" s="34" t="s">
        <v>38</v>
      </c>
      <c r="B35" s="31">
        <v>600000</v>
      </c>
      <c r="C35" s="31">
        <f t="shared" si="6"/>
        <v>586250</v>
      </c>
      <c r="D35" s="32"/>
      <c r="E35" s="31"/>
      <c r="F35" s="31"/>
      <c r="G35" s="31"/>
      <c r="H35" s="31"/>
      <c r="I35" s="33">
        <v>586250</v>
      </c>
      <c r="J35" s="31">
        <v>600000</v>
      </c>
    </row>
    <row r="36" spans="1:10" x14ac:dyDescent="0.2">
      <c r="A36" s="34" t="s">
        <v>39</v>
      </c>
      <c r="B36" s="31">
        <v>3200000</v>
      </c>
      <c r="C36" s="31">
        <f t="shared" si="6"/>
        <v>2346148</v>
      </c>
      <c r="D36" s="32"/>
      <c r="E36" s="31"/>
      <c r="F36" s="31">
        <v>2346148</v>
      </c>
      <c r="G36" s="31"/>
      <c r="H36" s="31"/>
      <c r="I36" s="33"/>
      <c r="J36" s="31">
        <v>3000000</v>
      </c>
    </row>
    <row r="37" spans="1:10" x14ac:dyDescent="0.2">
      <c r="A37" s="34" t="s">
        <v>40</v>
      </c>
      <c r="B37" s="31">
        <v>100000</v>
      </c>
      <c r="C37" s="31">
        <f t="shared" si="6"/>
        <v>327350</v>
      </c>
      <c r="D37" s="32"/>
      <c r="E37" s="31"/>
      <c r="F37" s="31">
        <v>327350</v>
      </c>
      <c r="G37" s="31"/>
      <c r="H37" s="31"/>
      <c r="I37" s="33"/>
      <c r="J37" s="31">
        <v>100000</v>
      </c>
    </row>
    <row r="38" spans="1:10" x14ac:dyDescent="0.2">
      <c r="A38" s="34" t="s">
        <v>41</v>
      </c>
      <c r="B38" s="31">
        <v>50000</v>
      </c>
      <c r="C38" s="31">
        <f t="shared" si="6"/>
        <v>35200</v>
      </c>
      <c r="D38" s="32"/>
      <c r="E38" s="31"/>
      <c r="F38" s="31">
        <v>35200</v>
      </c>
      <c r="G38" s="31"/>
      <c r="H38" s="31"/>
      <c r="I38" s="33"/>
      <c r="J38" s="31">
        <v>95000</v>
      </c>
    </row>
    <row r="39" spans="1:10" x14ac:dyDescent="0.2">
      <c r="A39" s="34" t="s">
        <v>42</v>
      </c>
      <c r="B39" s="31">
        <v>10000</v>
      </c>
      <c r="C39" s="31">
        <f t="shared" si="6"/>
        <v>5140</v>
      </c>
      <c r="D39" s="32"/>
      <c r="E39" s="31">
        <v>440</v>
      </c>
      <c r="F39" s="31">
        <v>1620</v>
      </c>
      <c r="G39" s="31"/>
      <c r="H39" s="31">
        <v>3080</v>
      </c>
      <c r="I39" s="33"/>
      <c r="J39" s="31">
        <v>5000</v>
      </c>
    </row>
    <row r="40" spans="1:10" x14ac:dyDescent="0.2">
      <c r="A40" s="34" t="s">
        <v>43</v>
      </c>
      <c r="B40" s="31">
        <v>1600000</v>
      </c>
      <c r="C40" s="31">
        <f t="shared" si="6"/>
        <v>1801200</v>
      </c>
      <c r="D40" s="32"/>
      <c r="E40" s="31"/>
      <c r="F40" s="31">
        <v>1801200</v>
      </c>
      <c r="G40" s="31"/>
      <c r="H40" s="31"/>
      <c r="I40" s="33"/>
      <c r="J40" s="31">
        <v>1600000</v>
      </c>
    </row>
    <row r="41" spans="1:10" x14ac:dyDescent="0.2">
      <c r="A41" s="34" t="s">
        <v>44</v>
      </c>
      <c r="B41" s="31">
        <v>10000</v>
      </c>
      <c r="C41" s="31">
        <f t="shared" si="6"/>
        <v>39465</v>
      </c>
      <c r="D41" s="32"/>
      <c r="E41" s="31"/>
      <c r="F41" s="31">
        <v>39465</v>
      </c>
      <c r="G41" s="31"/>
      <c r="H41" s="31"/>
      <c r="I41" s="33"/>
      <c r="J41" s="31">
        <v>10000</v>
      </c>
    </row>
    <row r="42" spans="1:10" x14ac:dyDescent="0.2">
      <c r="A42" s="34" t="s">
        <v>45</v>
      </c>
      <c r="B42" s="31">
        <v>105000</v>
      </c>
      <c r="C42" s="31">
        <f t="shared" si="6"/>
        <v>51915</v>
      </c>
      <c r="D42" s="32"/>
      <c r="E42" s="31"/>
      <c r="F42" s="31">
        <v>51915</v>
      </c>
      <c r="G42" s="31"/>
      <c r="H42" s="31"/>
      <c r="I42" s="33"/>
      <c r="J42" s="31">
        <v>55000</v>
      </c>
    </row>
    <row r="43" spans="1:10" x14ac:dyDescent="0.2">
      <c r="A43" s="34" t="s">
        <v>46</v>
      </c>
      <c r="B43" s="31">
        <v>500000</v>
      </c>
      <c r="C43" s="31">
        <f t="shared" si="6"/>
        <v>552762</v>
      </c>
      <c r="D43" s="32">
        <v>50446</v>
      </c>
      <c r="E43" s="31"/>
      <c r="F43" s="31">
        <v>502316</v>
      </c>
      <c r="G43" s="31"/>
      <c r="H43" s="31"/>
      <c r="I43" s="33"/>
      <c r="J43" s="31">
        <v>550000</v>
      </c>
    </row>
    <row r="44" spans="1:10" x14ac:dyDescent="0.2">
      <c r="A44" s="34" t="s">
        <v>47</v>
      </c>
      <c r="B44" s="31">
        <v>1000</v>
      </c>
      <c r="C44" s="31">
        <f t="shared" si="6"/>
        <v>400</v>
      </c>
      <c r="D44" s="32"/>
      <c r="E44" s="31"/>
      <c r="F44" s="31">
        <v>200</v>
      </c>
      <c r="G44" s="31"/>
      <c r="H44" s="31">
        <v>200</v>
      </c>
      <c r="I44" s="33"/>
      <c r="J44" s="31">
        <v>1000</v>
      </c>
    </row>
    <row r="45" spans="1:10" x14ac:dyDescent="0.2">
      <c r="A45" s="34" t="s">
        <v>48</v>
      </c>
      <c r="B45" s="31">
        <v>500000</v>
      </c>
      <c r="C45" s="31">
        <f t="shared" si="6"/>
        <v>1022582</v>
      </c>
      <c r="D45" s="32"/>
      <c r="E45" s="31"/>
      <c r="F45" s="31">
        <v>986578</v>
      </c>
      <c r="G45" s="31"/>
      <c r="H45" s="31">
        <v>36004</v>
      </c>
      <c r="I45" s="33"/>
      <c r="J45" s="31">
        <v>500000</v>
      </c>
    </row>
    <row r="46" spans="1:10" x14ac:dyDescent="0.2">
      <c r="A46" s="34" t="s">
        <v>49</v>
      </c>
      <c r="B46" s="31">
        <v>2500000</v>
      </c>
      <c r="C46" s="31">
        <f t="shared" si="6"/>
        <v>2516256</v>
      </c>
      <c r="D46" s="32">
        <v>419386</v>
      </c>
      <c r="E46" s="31"/>
      <c r="F46" s="31">
        <v>1239110</v>
      </c>
      <c r="G46" s="31"/>
      <c r="H46" s="31">
        <v>857760</v>
      </c>
      <c r="I46" s="33"/>
      <c r="J46" s="31">
        <v>2500000</v>
      </c>
    </row>
    <row r="47" spans="1:10" x14ac:dyDescent="0.2">
      <c r="A47" s="34" t="s">
        <v>50</v>
      </c>
      <c r="B47" s="31">
        <v>10000</v>
      </c>
      <c r="C47" s="31">
        <f t="shared" si="6"/>
        <v>100000</v>
      </c>
      <c r="D47" s="32"/>
      <c r="E47" s="31"/>
      <c r="F47" s="31">
        <v>100000</v>
      </c>
      <c r="G47" s="31"/>
      <c r="H47" s="31"/>
      <c r="I47" s="33"/>
      <c r="J47" s="31">
        <v>10000</v>
      </c>
    </row>
    <row r="48" spans="1:10" x14ac:dyDescent="0.2">
      <c r="A48" s="34" t="s">
        <v>51</v>
      </c>
      <c r="B48" s="31">
        <v>300000</v>
      </c>
      <c r="C48" s="31">
        <f t="shared" si="6"/>
        <v>280378</v>
      </c>
      <c r="D48" s="32"/>
      <c r="E48" s="31"/>
      <c r="F48" s="31">
        <v>280378</v>
      </c>
      <c r="G48" s="31"/>
      <c r="H48" s="31"/>
      <c r="I48" s="33"/>
      <c r="J48" s="31">
        <v>300000</v>
      </c>
    </row>
    <row r="49" spans="1:10" x14ac:dyDescent="0.2">
      <c r="A49" s="34" t="s">
        <v>52</v>
      </c>
      <c r="B49" s="31">
        <v>200000</v>
      </c>
      <c r="C49" s="31">
        <f t="shared" si="6"/>
        <v>208759</v>
      </c>
      <c r="D49" s="32"/>
      <c r="E49" s="31"/>
      <c r="F49" s="31">
        <v>208759</v>
      </c>
      <c r="G49" s="31"/>
      <c r="H49" s="31"/>
      <c r="I49" s="33"/>
      <c r="J49" s="31">
        <v>200000</v>
      </c>
    </row>
    <row r="50" spans="1:10" x14ac:dyDescent="0.2">
      <c r="A50" s="35" t="s">
        <v>53</v>
      </c>
      <c r="B50" s="36">
        <v>50000</v>
      </c>
      <c r="C50" s="36">
        <f t="shared" si="6"/>
        <v>103950</v>
      </c>
      <c r="D50" s="37"/>
      <c r="E50" s="36"/>
      <c r="F50" s="36">
        <v>103950</v>
      </c>
      <c r="G50" s="36"/>
      <c r="H50" s="36"/>
      <c r="I50" s="33"/>
      <c r="J50" s="31">
        <v>100000</v>
      </c>
    </row>
    <row r="51" spans="1:10" x14ac:dyDescent="0.2">
      <c r="A51" s="34" t="s">
        <v>54</v>
      </c>
      <c r="B51" s="31">
        <v>40000</v>
      </c>
      <c r="C51" s="31">
        <f t="shared" si="6"/>
        <v>194953</v>
      </c>
      <c r="D51" s="32">
        <v>1936</v>
      </c>
      <c r="E51" s="31"/>
      <c r="F51" s="31">
        <v>193017</v>
      </c>
      <c r="G51" s="31"/>
      <c r="H51" s="31"/>
      <c r="I51" s="33"/>
      <c r="J51" s="31">
        <v>200000</v>
      </c>
    </row>
    <row r="52" spans="1:10" x14ac:dyDescent="0.2">
      <c r="A52" s="34" t="s">
        <v>55</v>
      </c>
      <c r="B52" s="31">
        <v>1100000</v>
      </c>
      <c r="C52" s="31">
        <f t="shared" si="6"/>
        <v>956898</v>
      </c>
      <c r="D52" s="32"/>
      <c r="E52" s="31">
        <v>956898</v>
      </c>
      <c r="F52" s="31"/>
      <c r="G52" s="31"/>
      <c r="H52" s="31"/>
      <c r="I52" s="33"/>
      <c r="J52" s="31">
        <v>1000000</v>
      </c>
    </row>
    <row r="53" spans="1:10" x14ac:dyDescent="0.2">
      <c r="A53" s="34" t="s">
        <v>56</v>
      </c>
      <c r="B53" s="31">
        <v>100000</v>
      </c>
      <c r="C53" s="31">
        <f t="shared" si="6"/>
        <v>518666</v>
      </c>
      <c r="D53" s="32"/>
      <c r="E53" s="31">
        <v>518666</v>
      </c>
      <c r="F53" s="31"/>
      <c r="G53" s="31"/>
      <c r="H53" s="31"/>
      <c r="I53" s="33"/>
      <c r="J53" s="31">
        <v>100000</v>
      </c>
    </row>
    <row r="54" spans="1:10" x14ac:dyDescent="0.2">
      <c r="A54" s="34" t="s">
        <v>57</v>
      </c>
      <c r="B54" s="31">
        <v>10000</v>
      </c>
      <c r="C54" s="31">
        <f t="shared" si="6"/>
        <v>0</v>
      </c>
      <c r="D54" s="32"/>
      <c r="E54" s="31"/>
      <c r="F54" s="31"/>
      <c r="G54" s="31"/>
      <c r="H54" s="31"/>
      <c r="I54" s="33"/>
      <c r="J54" s="31">
        <v>10000</v>
      </c>
    </row>
    <row r="55" spans="1:10" x14ac:dyDescent="0.2">
      <c r="A55" s="34" t="s">
        <v>58</v>
      </c>
      <c r="B55" s="31">
        <v>100000</v>
      </c>
      <c r="C55" s="31">
        <f t="shared" si="6"/>
        <v>104981</v>
      </c>
      <c r="D55" s="32">
        <v>39783</v>
      </c>
      <c r="E55" s="31">
        <v>37973</v>
      </c>
      <c r="F55" s="31">
        <v>27225</v>
      </c>
      <c r="G55" s="31"/>
      <c r="H55" s="31"/>
      <c r="I55" s="33"/>
      <c r="J55" s="31">
        <v>100000</v>
      </c>
    </row>
    <row r="56" spans="1:10" x14ac:dyDescent="0.2">
      <c r="A56" s="34" t="s">
        <v>59</v>
      </c>
      <c r="B56" s="31">
        <v>230000</v>
      </c>
      <c r="C56" s="31">
        <f t="shared" si="6"/>
        <v>229548</v>
      </c>
      <c r="D56" s="32"/>
      <c r="E56" s="31"/>
      <c r="F56" s="31">
        <v>228360</v>
      </c>
      <c r="G56" s="31"/>
      <c r="H56" s="31">
        <v>1188</v>
      </c>
      <c r="I56" s="33"/>
      <c r="J56" s="31">
        <v>230000</v>
      </c>
    </row>
    <row r="57" spans="1:10" x14ac:dyDescent="0.2">
      <c r="A57" s="35" t="s">
        <v>60</v>
      </c>
      <c r="B57" s="36">
        <v>670000</v>
      </c>
      <c r="C57" s="36">
        <f t="shared" si="6"/>
        <v>1206909</v>
      </c>
      <c r="D57" s="37">
        <v>37664</v>
      </c>
      <c r="E57" s="36"/>
      <c r="F57" s="36">
        <v>1168245</v>
      </c>
      <c r="G57" s="36"/>
      <c r="H57" s="36">
        <v>1000</v>
      </c>
      <c r="I57" s="38"/>
      <c r="J57" s="36">
        <v>800000</v>
      </c>
    </row>
    <row r="58" spans="1:10" x14ac:dyDescent="0.2">
      <c r="A58" s="24" t="s">
        <v>20</v>
      </c>
      <c r="B58" s="39">
        <f>SUM(B28:B57)</f>
        <v>46716000</v>
      </c>
      <c r="C58" s="39">
        <f t="shared" si="6"/>
        <v>49426137</v>
      </c>
      <c r="D58" s="40">
        <f t="shared" ref="D58:J58" si="7">SUM(D28:D57)</f>
        <v>874440</v>
      </c>
      <c r="E58" s="39">
        <f t="shared" si="7"/>
        <v>8620177</v>
      </c>
      <c r="F58" s="39">
        <f t="shared" si="7"/>
        <v>37800245</v>
      </c>
      <c r="G58" s="39">
        <f t="shared" si="7"/>
        <v>0</v>
      </c>
      <c r="H58" s="39">
        <f t="shared" si="7"/>
        <v>1545025</v>
      </c>
      <c r="I58" s="41">
        <f t="shared" si="7"/>
        <v>586250</v>
      </c>
      <c r="J58" s="39">
        <f t="shared" si="7"/>
        <v>46441000</v>
      </c>
    </row>
    <row r="59" spans="1:10" ht="13.2" hidden="1" customHeight="1" x14ac:dyDescent="0.2">
      <c r="A59" s="26" t="s">
        <v>61</v>
      </c>
      <c r="B59" s="27"/>
      <c r="C59" s="27">
        <f t="shared" si="6"/>
        <v>0</v>
      </c>
      <c r="D59" s="28"/>
      <c r="E59" s="27"/>
      <c r="F59" s="27"/>
      <c r="G59" s="27"/>
      <c r="H59" s="27"/>
      <c r="I59" s="41"/>
      <c r="J59" s="39"/>
    </row>
    <row r="60" spans="1:10" ht="13.2" hidden="1" customHeight="1" x14ac:dyDescent="0.2">
      <c r="A60" s="35" t="s">
        <v>20</v>
      </c>
      <c r="B60" s="36"/>
      <c r="C60" s="36">
        <f t="shared" si="6"/>
        <v>0</v>
      </c>
      <c r="D60" s="37">
        <f t="shared" ref="D60:I60" si="8">SUM(D59)</f>
        <v>0</v>
      </c>
      <c r="E60" s="36">
        <f t="shared" si="8"/>
        <v>0</v>
      </c>
      <c r="F60" s="36">
        <f t="shared" si="8"/>
        <v>0</v>
      </c>
      <c r="G60" s="36">
        <f t="shared" si="8"/>
        <v>0</v>
      </c>
      <c r="H60" s="36">
        <f t="shared" si="8"/>
        <v>0</v>
      </c>
      <c r="I60" s="41">
        <f t="shared" si="8"/>
        <v>0</v>
      </c>
      <c r="J60" s="39">
        <f t="shared" ref="J60" si="9">SUM(J59)</f>
        <v>0</v>
      </c>
    </row>
    <row r="61" spans="1:10" ht="13.8" thickBot="1" x14ac:dyDescent="0.25">
      <c r="A61" s="46" t="s">
        <v>62</v>
      </c>
      <c r="B61" s="47">
        <f>B58</f>
        <v>46716000</v>
      </c>
      <c r="C61" s="47">
        <f t="shared" si="6"/>
        <v>49426137</v>
      </c>
      <c r="D61" s="48">
        <f t="shared" ref="D61:E61" si="10">SUM(D60,D58)</f>
        <v>874440</v>
      </c>
      <c r="E61" s="47">
        <f t="shared" si="10"/>
        <v>8620177</v>
      </c>
      <c r="F61" s="47">
        <f>SUM(F60,F58)</f>
        <v>37800245</v>
      </c>
      <c r="G61" s="47">
        <f>SUM(G60,G58)</f>
        <v>0</v>
      </c>
      <c r="H61" s="47">
        <f t="shared" ref="H61:J61" si="11">SUM(H60,H58)</f>
        <v>1545025</v>
      </c>
      <c r="I61" s="51">
        <f t="shared" si="11"/>
        <v>586250</v>
      </c>
      <c r="J61" s="47">
        <f t="shared" si="11"/>
        <v>46441000</v>
      </c>
    </row>
    <row r="62" spans="1:10" ht="14.4" thickTop="1" thickBot="1" x14ac:dyDescent="0.25">
      <c r="A62" s="21" t="s">
        <v>63</v>
      </c>
      <c r="B62" s="52">
        <f>B25-B61</f>
        <v>24000</v>
      </c>
      <c r="C62" s="52">
        <f t="shared" si="6"/>
        <v>2881347</v>
      </c>
      <c r="D62" s="53">
        <f t="shared" ref="D62:J62" si="12">D25-D61</f>
        <v>-1561</v>
      </c>
      <c r="E62" s="52">
        <f t="shared" si="12"/>
        <v>506248</v>
      </c>
      <c r="F62" s="52">
        <f t="shared" si="12"/>
        <v>2203835</v>
      </c>
      <c r="G62" s="54">
        <f t="shared" si="12"/>
        <v>0</v>
      </c>
      <c r="H62" s="54">
        <f t="shared" si="12"/>
        <v>-616325</v>
      </c>
      <c r="I62" s="55">
        <f t="shared" si="12"/>
        <v>789150</v>
      </c>
      <c r="J62" s="92">
        <f t="shared" si="12"/>
        <v>29000</v>
      </c>
    </row>
    <row r="63" spans="1:10" ht="13.8" thickTop="1" x14ac:dyDescent="0.2">
      <c r="A63" s="56" t="s">
        <v>64</v>
      </c>
      <c r="B63" s="57"/>
      <c r="C63" s="57">
        <f t="shared" si="6"/>
        <v>9817</v>
      </c>
      <c r="D63" s="58"/>
      <c r="E63" s="57"/>
      <c r="F63" s="57">
        <v>9817</v>
      </c>
      <c r="G63" s="42"/>
      <c r="H63" s="52"/>
      <c r="I63" s="59"/>
      <c r="J63" s="27"/>
    </row>
    <row r="64" spans="1:10" x14ac:dyDescent="0.2">
      <c r="A64" s="60" t="s">
        <v>65</v>
      </c>
      <c r="B64" s="61"/>
      <c r="C64" s="61">
        <f t="shared" si="6"/>
        <v>183353</v>
      </c>
      <c r="D64" s="62">
        <v>38000</v>
      </c>
      <c r="E64" s="61"/>
      <c r="F64" s="61">
        <v>145303</v>
      </c>
      <c r="G64" s="61"/>
      <c r="H64" s="63">
        <v>50</v>
      </c>
      <c r="I64" s="64"/>
      <c r="J64" s="36"/>
    </row>
    <row r="65" spans="1:10" ht="13.8" thickBot="1" x14ac:dyDescent="0.25">
      <c r="A65" s="46" t="s">
        <v>66</v>
      </c>
      <c r="B65" s="47">
        <f>B63+B64</f>
        <v>0</v>
      </c>
      <c r="C65" s="47">
        <f t="shared" si="6"/>
        <v>193170</v>
      </c>
      <c r="D65" s="48">
        <f t="shared" ref="D65:J65" si="13">SUM(D63:D64)</f>
        <v>38000</v>
      </c>
      <c r="E65" s="47">
        <f t="shared" si="13"/>
        <v>0</v>
      </c>
      <c r="F65" s="47">
        <f t="shared" si="13"/>
        <v>155120</v>
      </c>
      <c r="G65" s="47">
        <f t="shared" si="13"/>
        <v>0</v>
      </c>
      <c r="H65" s="65">
        <f t="shared" si="13"/>
        <v>50</v>
      </c>
      <c r="I65" s="66">
        <f t="shared" si="13"/>
        <v>0</v>
      </c>
      <c r="J65" s="47">
        <f t="shared" si="13"/>
        <v>0</v>
      </c>
    </row>
    <row r="66" spans="1:10" ht="13.8" thickTop="1" x14ac:dyDescent="0.2">
      <c r="A66" s="21" t="s">
        <v>67</v>
      </c>
      <c r="B66" s="42"/>
      <c r="C66" s="42">
        <f t="shared" si="6"/>
        <v>6898</v>
      </c>
      <c r="D66" s="43"/>
      <c r="E66" s="42">
        <v>6850</v>
      </c>
      <c r="F66" s="42">
        <v>48</v>
      </c>
      <c r="G66" s="42"/>
      <c r="H66" s="52"/>
      <c r="I66" s="59"/>
      <c r="J66" s="27"/>
    </row>
    <row r="67" spans="1:10" ht="13.8" thickBot="1" x14ac:dyDescent="0.25">
      <c r="A67" s="46" t="s">
        <v>68</v>
      </c>
      <c r="B67" s="47">
        <f>B66</f>
        <v>0</v>
      </c>
      <c r="C67" s="47">
        <f t="shared" si="6"/>
        <v>6898</v>
      </c>
      <c r="D67" s="48">
        <f t="shared" ref="D67:I67" si="14">SUM(D66:D66)</f>
        <v>0</v>
      </c>
      <c r="E67" s="47">
        <f t="shared" si="14"/>
        <v>6850</v>
      </c>
      <c r="F67" s="47">
        <f t="shared" si="14"/>
        <v>48</v>
      </c>
      <c r="G67" s="47">
        <f t="shared" si="14"/>
        <v>0</v>
      </c>
      <c r="H67" s="65">
        <f t="shared" si="14"/>
        <v>0</v>
      </c>
      <c r="I67" s="66">
        <f t="shared" si="14"/>
        <v>0</v>
      </c>
      <c r="J67" s="36">
        <v>0</v>
      </c>
    </row>
    <row r="68" spans="1:10" ht="14.4" thickTop="1" thickBot="1" x14ac:dyDescent="0.25">
      <c r="A68" s="67" t="s">
        <v>69</v>
      </c>
      <c r="B68" s="68">
        <f>B62+B65-B67</f>
        <v>24000</v>
      </c>
      <c r="C68" s="68">
        <f t="shared" si="6"/>
        <v>3067619</v>
      </c>
      <c r="D68" s="69">
        <f t="shared" ref="D68:J68" si="15">D25-D61+D65-D67</f>
        <v>36439</v>
      </c>
      <c r="E68" s="68">
        <f t="shared" si="15"/>
        <v>499398</v>
      </c>
      <c r="F68" s="68">
        <f t="shared" si="15"/>
        <v>2358907</v>
      </c>
      <c r="G68" s="68">
        <f t="shared" si="15"/>
        <v>0</v>
      </c>
      <c r="H68" s="68">
        <f t="shared" si="15"/>
        <v>-616275</v>
      </c>
      <c r="I68" s="70">
        <f t="shared" si="15"/>
        <v>789150</v>
      </c>
      <c r="J68" s="93">
        <f t="shared" si="15"/>
        <v>29000</v>
      </c>
    </row>
    <row r="69" spans="1:10" x14ac:dyDescent="0.2">
      <c r="A69" s="21" t="s">
        <v>70</v>
      </c>
      <c r="B69" s="42"/>
      <c r="C69" s="42">
        <f t="shared" si="6"/>
        <v>723000</v>
      </c>
      <c r="D69" s="43"/>
      <c r="E69" s="42"/>
      <c r="F69" s="42">
        <v>723000</v>
      </c>
      <c r="G69" s="71"/>
      <c r="H69" s="72"/>
      <c r="I69" s="73"/>
      <c r="J69" s="42"/>
    </row>
    <row r="70" spans="1:10" x14ac:dyDescent="0.2">
      <c r="A70" s="24" t="s">
        <v>71</v>
      </c>
      <c r="B70" s="74">
        <f>B68-B69</f>
        <v>24000</v>
      </c>
      <c r="C70" s="74">
        <f t="shared" si="6"/>
        <v>2344619</v>
      </c>
      <c r="D70" s="75">
        <f t="shared" ref="D70:J70" si="16">D68-D69</f>
        <v>36439</v>
      </c>
      <c r="E70" s="74">
        <f t="shared" si="16"/>
        <v>499398</v>
      </c>
      <c r="F70" s="74">
        <f t="shared" si="16"/>
        <v>1635907</v>
      </c>
      <c r="G70" s="74">
        <f t="shared" si="16"/>
        <v>0</v>
      </c>
      <c r="H70" s="74">
        <f t="shared" si="16"/>
        <v>-616275</v>
      </c>
      <c r="I70" s="76">
        <f t="shared" si="16"/>
        <v>789150</v>
      </c>
      <c r="J70" s="39">
        <f t="shared" si="16"/>
        <v>29000</v>
      </c>
    </row>
    <row r="71" spans="1:10" ht="13.95" hidden="1" customHeight="1" x14ac:dyDescent="0.2">
      <c r="A71" s="77" t="s">
        <v>72</v>
      </c>
      <c r="B71" s="78"/>
      <c r="C71" s="78">
        <f>SUM(D71:F71)</f>
        <v>0</v>
      </c>
      <c r="D71" s="79"/>
      <c r="E71" s="80"/>
      <c r="F71" s="78"/>
      <c r="G71" s="78"/>
      <c r="H71" s="78"/>
    </row>
    <row r="72" spans="1:10" ht="13.2" hidden="1" customHeight="1" x14ac:dyDescent="0.2">
      <c r="A72" s="81" t="s">
        <v>73</v>
      </c>
      <c r="B72" s="82"/>
      <c r="C72" s="82">
        <f>SUM(D72:F72)</f>
        <v>2171744</v>
      </c>
      <c r="D72" s="83">
        <f>D70+D71</f>
        <v>36439</v>
      </c>
      <c r="E72" s="82">
        <f>E70+E71</f>
        <v>499398</v>
      </c>
      <c r="F72" s="82">
        <f>F70+F71</f>
        <v>1635907</v>
      </c>
      <c r="G72" s="82"/>
      <c r="H72" s="82"/>
    </row>
    <row r="73" spans="1:10" x14ac:dyDescent="0.2">
      <c r="D73" s="84"/>
    </row>
    <row r="74" spans="1:10" x14ac:dyDescent="0.2">
      <c r="D74" s="84"/>
    </row>
    <row r="75" spans="1:10" x14ac:dyDescent="0.2">
      <c r="D75" s="84"/>
    </row>
    <row r="76" spans="1:10" s="8" customFormat="1" x14ac:dyDescent="0.2">
      <c r="A76" s="9"/>
      <c r="D76" s="84"/>
    </row>
    <row r="77" spans="1:10" s="8" customFormat="1" x14ac:dyDescent="0.2">
      <c r="A77" s="9"/>
      <c r="B77"/>
      <c r="D77" s="84"/>
    </row>
    <row r="78" spans="1:10" s="8" customFormat="1" x14ac:dyDescent="0.2">
      <c r="A78" s="9"/>
      <c r="D78" s="84"/>
    </row>
    <row r="79" spans="1:10" s="8" customFormat="1" x14ac:dyDescent="0.2">
      <c r="A79" s="9"/>
      <c r="D79" s="84"/>
    </row>
    <row r="80" spans="1:10" s="8" customFormat="1" x14ac:dyDescent="0.2">
      <c r="A80" s="9"/>
      <c r="D80" s="84"/>
    </row>
  </sheetData>
  <mergeCells count="8">
    <mergeCell ref="C2:D2"/>
    <mergeCell ref="E2:F2"/>
    <mergeCell ref="E5:F5"/>
    <mergeCell ref="B6:B8"/>
    <mergeCell ref="C7:C8"/>
    <mergeCell ref="D7:D8"/>
    <mergeCell ref="E7:E8"/>
    <mergeCell ref="F7:F8"/>
  </mergeCells>
  <phoneticPr fontId="3"/>
  <printOptions horizontalCentered="1"/>
  <pageMargins left="0.7" right="0.7" top="0.75" bottom="0.75" header="0.3" footer="0.3"/>
  <pageSetup paperSize="8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収支決算及び予算　総会用 0703 予算つき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 Fujitsu</dc:creator>
  <cp:lastModifiedBy>ヘリオフレンド 囲む会</cp:lastModifiedBy>
  <dcterms:created xsi:type="dcterms:W3CDTF">2025-05-09T09:47:56Z</dcterms:created>
  <dcterms:modified xsi:type="dcterms:W3CDTF">2025-10-26T03:53:02Z</dcterms:modified>
</cp:coreProperties>
</file>